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Services Sector\"/>
    </mc:Choice>
  </mc:AlternateContent>
  <xr:revisionPtr revIDLastSave="0" documentId="13_ncr:1_{F79326BD-9631-4F60-B335-7FC831494A5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nual Financial Data" sheetId="1" r:id="rId1"/>
    <sheet name="Financial Ratio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" l="1"/>
  <c r="B21" i="2" l="1"/>
  <c r="C21" i="2"/>
  <c r="C20" i="2"/>
  <c r="B20" i="2"/>
  <c r="C19" i="2"/>
  <c r="B19" i="2"/>
  <c r="B17" i="2"/>
  <c r="C18" i="2"/>
  <c r="B27" i="2" l="1"/>
  <c r="C27" i="2"/>
  <c r="B18" i="2"/>
  <c r="B38" i="2" l="1"/>
  <c r="B35" i="2" s="1"/>
  <c r="C38" i="2"/>
  <c r="C35" i="2" s="1"/>
  <c r="B37" i="2"/>
  <c r="C37" i="2"/>
  <c r="B34" i="2"/>
  <c r="C34" i="2"/>
  <c r="B33" i="2"/>
  <c r="C33" i="2"/>
  <c r="B31" i="2"/>
  <c r="C31" i="2"/>
  <c r="B30" i="2"/>
  <c r="C30" i="2"/>
  <c r="B29" i="2"/>
  <c r="C29" i="2"/>
  <c r="B26" i="2"/>
  <c r="C26" i="2"/>
  <c r="B25" i="2"/>
  <c r="C25" i="2"/>
  <c r="B24" i="2"/>
  <c r="C24" i="2"/>
  <c r="B23" i="2"/>
  <c r="C23" i="2"/>
</calcChain>
</file>

<file path=xl/sharedStrings.xml><?xml version="1.0" encoding="utf-8"?>
<sst xmlns="http://schemas.openxmlformats.org/spreadsheetml/2006/main" count="198" uniqueCount="194">
  <si>
    <t>IBN ALHAYTHAM HOSPITAL COMPANY</t>
  </si>
  <si>
    <t>THE CONSULTANT &amp; INVESTMENT GROUP</t>
  </si>
  <si>
    <t>مستشفى ابن الهيثم</t>
  </si>
  <si>
    <t>المجموعة الاستشارية الاستثمارية</t>
  </si>
  <si>
    <t>Statement of financial position</t>
  </si>
  <si>
    <t>قائمة المركز المالي</t>
  </si>
  <si>
    <t>قائمة الدخل</t>
  </si>
  <si>
    <t>Income statement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</si>
  <si>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</si>
  <si>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</si>
  <si>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</si>
  <si>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</si>
  <si>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</si>
  <si>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</si>
  <si>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</si>
  <si>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</si>
  <si>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</si>
  <si>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</si>
  <si>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</si>
  <si>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</si>
  <si>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</si>
  <si>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</si>
  <si>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</si>
  <si>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</si>
  <si>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</si>
  <si>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</si>
  <si>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</si>
  <si>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</si>
  <si>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</si>
  <si>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</si>
  <si>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</si>
  <si>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</si>
  <si>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</si>
  <si>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</si>
  <si>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</si>
  <si>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Price to Book Value (Times)</t>
  </si>
  <si>
    <t>Gross Margin %</t>
  </si>
  <si>
    <t>Margin Before Interest and Tax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</si>
  <si>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</si>
  <si>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</si>
  <si>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</si>
  <si>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</si>
  <si>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</si>
  <si>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</si>
  <si>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</si>
  <si>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</si>
  <si>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</si>
  <si>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</si>
  <si>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Fixed Assets Turnover (Times)</t>
  </si>
  <si>
    <t>Working Capital Turnover (Times)</t>
  </si>
  <si>
    <t>Current Ratio (Times)</t>
  </si>
  <si>
    <t>Working Capital (JD)</t>
  </si>
  <si>
    <t>الاستثمارات العقارية</t>
  </si>
  <si>
    <t>Investment property</t>
  </si>
  <si>
    <t>مطلوبات مالية غير متداولة أخرى</t>
  </si>
  <si>
    <t>مطلوبات غير متداولة أخرى</t>
  </si>
  <si>
    <t>Other non-current financial liabilities</t>
  </si>
  <si>
    <t>Other non-current liabilities</t>
  </si>
  <si>
    <t>أرباح استثمارات في الشركات التابعة والحليفة والمشاريع المشتركة</t>
  </si>
  <si>
    <t>Gains on investments in subsidiaries, joint ventures and associates</t>
  </si>
  <si>
    <t>البيانات المالية السنوية لعام 2024</t>
  </si>
  <si>
    <t>Annual Financial Data for the Year 2024</t>
  </si>
  <si>
    <t>الممتلكات والآلات والمعدات</t>
  </si>
  <si>
    <t>الاستثمارات في الشركات التابعة والمشاريع المشتركة والشركات الحليفة</t>
  </si>
  <si>
    <t>موجودات مالية بالقيمة العادلة من خلال الدخل الشامل الاخر</t>
  </si>
  <si>
    <t>الموجودات الضريبية المؤجلة</t>
  </si>
  <si>
    <t>الذمم التجارية والذمم المدينة الأخرى غير المتداولة</t>
  </si>
  <si>
    <t>مشاريع تحت التنفيذ</t>
  </si>
  <si>
    <t>إجمالي الموجودات غير المتداولة</t>
  </si>
  <si>
    <t>المخزون</t>
  </si>
  <si>
    <t>الذمم التجارية والذمم المدينة الأخرى المتداولة</t>
  </si>
  <si>
    <t>النقد في الصندوق ولدى البنوك</t>
  </si>
  <si>
    <t>موجودات متداولة أخرى</t>
  </si>
  <si>
    <t>إجمالي الموجودات المتداولة</t>
  </si>
  <si>
    <t>مجموع الموجودات</t>
  </si>
  <si>
    <t>رأس المال المدفوع</t>
  </si>
  <si>
    <t>أرباح مدورة</t>
  </si>
  <si>
    <t>علاوة إصدار</t>
  </si>
  <si>
    <t>احتياطي اجباري</t>
  </si>
  <si>
    <t>إحتياطي اختياري</t>
  </si>
  <si>
    <t>إحتياطي القيمة العادلة</t>
  </si>
  <si>
    <t>إجمالي حقوق الملكية المنسوبة إلى مالكي الشركة الأم</t>
  </si>
  <si>
    <t>إجمالي حقوق الملكية</t>
  </si>
  <si>
    <t>الاقتراضات غير المتداولة</t>
  </si>
  <si>
    <t>الذمم التجارية و الذمم الدائنة الأخرى غير المتداولة</t>
  </si>
  <si>
    <t>مجموع المطلوبات غير متداولة</t>
  </si>
  <si>
    <t>المخصصات المتداولة</t>
  </si>
  <si>
    <t>القروض المتداولة</t>
  </si>
  <si>
    <t>الذمم التجارية والذمم الدائنة الاخرى المتداولة</t>
  </si>
  <si>
    <t>مخصص ضريبة دخل</t>
  </si>
  <si>
    <t>مطلوبات متداولة أخرى</t>
  </si>
  <si>
    <t>مجموع المطلوبات المتداولة</t>
  </si>
  <si>
    <t>مجموع المطلوبات</t>
  </si>
  <si>
    <t>مجموع المطلوبات وحقوق الملكية</t>
  </si>
  <si>
    <t>الايرادات التشغيلية</t>
  </si>
  <si>
    <t>مصاريف تشغيلية</t>
  </si>
  <si>
    <t>مجمل الربح</t>
  </si>
  <si>
    <t>المصاريف الادارية والعمومية</t>
  </si>
  <si>
    <t>مصاريف البيع والتوزيع</t>
  </si>
  <si>
    <t>الربح (الخسارة) من الأنشطة التشغيلية</t>
  </si>
  <si>
    <t>مخصصات أخرى</t>
  </si>
  <si>
    <t>الإيرادات الأخرى</t>
  </si>
  <si>
    <t>تكاليف التمويل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</si>
  <si>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</si>
  <si>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</si>
  <si>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</si>
  <si>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</si>
  <si>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مالكي الشركة الأم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</si>
  <si>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</si>
  <si>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</si>
  <si>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</si>
  <si>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النقد وما في حكمه في بداية الفترة</t>
  </si>
  <si>
    <t>النقد وما في حكمه في نهاية الفترة</t>
  </si>
  <si>
    <t>موجودات مالية بالتكلفة المطفأة</t>
  </si>
  <si>
    <t>الذمم المدينة المتداولة المستحقة من أطراف ذات علاقة</t>
  </si>
  <si>
    <t>مطلوبات مالية متداولة أخرى</t>
  </si>
  <si>
    <t>مصاريف تشغيلية أخرى</t>
  </si>
  <si>
    <t>ارباح (خسائر) موجودات مالية بالقيمة العادلة من خلال قائمة الدخل</t>
  </si>
  <si>
    <t>الربح (الخسارة)، المنسوب إلى حقوق غير المسيطرين</t>
  </si>
  <si>
    <t>إجمالي الربح من العمليات إلى المبيعات %</t>
  </si>
  <si>
    <t>(القيمة السوقية إلى العائد (مرة</t>
  </si>
  <si>
    <t>القيمة السوقية إلى القيمة الدفترية (مرة)</t>
  </si>
  <si>
    <t>صافي الربح قبل الفوائد والضريبة إلى المبيعات %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</si>
  <si>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</si>
  <si>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</si>
  <si>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</si>
  <si>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</si>
  <si>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</si>
  <si>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</si>
  <si>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صافي الربح إلى المبيعات %</t>
  </si>
  <si>
    <t>Total Assets Turnover (Times)</t>
  </si>
  <si>
    <t>*(سعر الاغلاق (دينار</t>
  </si>
  <si>
    <t>Closing Price (JD)*</t>
  </si>
  <si>
    <t>حقوق غير المسيطرين</t>
  </si>
  <si>
    <t>Non-controlling interests</t>
  </si>
  <si>
    <t>Net cash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</si>
  <si>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</si>
  <si>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</si>
  <si>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</si>
  <si>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</si>
  <si>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Operating revenue</t>
  </si>
  <si>
    <t>Operating expense</t>
  </si>
  <si>
    <t>Gross profit</t>
  </si>
  <si>
    <t>General and administrative expenses</t>
  </si>
  <si>
    <t>Selling and distribution expenses</t>
  </si>
  <si>
    <t>Other operating expense</t>
  </si>
  <si>
    <t>Profit (loss) from operating activities</t>
  </si>
  <si>
    <t>Other provisions</t>
  </si>
  <si>
    <t>Other income</t>
  </si>
  <si>
    <t>Gains (losses) on financial assets at fair value through income statement</t>
  </si>
  <si>
    <t>Finance costs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</si>
  <si>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</si>
  <si>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</si>
  <si>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</si>
  <si>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</si>
  <si>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 of parent</t>
  </si>
  <si>
    <t>Profit (loss), attributable to non-controlling interests</t>
  </si>
  <si>
    <t>Property, plant and equipment</t>
  </si>
  <si>
    <t>Investments in subsidiaries, joint ventures and associates</t>
  </si>
  <si>
    <t>Financial assets at fair value through other comprehensive income</t>
  </si>
  <si>
    <t>Financial assets at amortized cost</t>
  </si>
  <si>
    <t>Deferred tax assets</t>
  </si>
  <si>
    <t>Trade and other non-current receivables</t>
  </si>
  <si>
    <t>Projects under implementation</t>
  </si>
  <si>
    <t>Total non-current assets</t>
  </si>
  <si>
    <t>Current inventories</t>
  </si>
  <si>
    <t>Trade and other current receivables</t>
  </si>
  <si>
    <t>Current receivables due from related parties</t>
  </si>
  <si>
    <t>Cash on hand and at banks</t>
  </si>
  <si>
    <t>Other current assets</t>
  </si>
  <si>
    <t>Total current assets</t>
  </si>
  <si>
    <t>Total assets</t>
  </si>
  <si>
    <t>Paid-up capital</t>
  </si>
  <si>
    <t>Retained earnings</t>
  </si>
  <si>
    <t>Share premium</t>
  </si>
  <si>
    <t>Statutory reserve</t>
  </si>
  <si>
    <t>Voluntary reserve</t>
  </si>
  <si>
    <t>Fair value reserve</t>
  </si>
  <si>
    <t>Total equity attributable to owners of parent</t>
  </si>
  <si>
    <t>Total equity</t>
  </si>
  <si>
    <t>Non current borrowings</t>
  </si>
  <si>
    <t>Trade and other non-current payables</t>
  </si>
  <si>
    <t>Total non-current liabilities</t>
  </si>
  <si>
    <t>Current provisions</t>
  </si>
  <si>
    <t>Current borrowings</t>
  </si>
  <si>
    <t>Trade and other current payables</t>
  </si>
  <si>
    <t>Other current financial liabilities</t>
  </si>
  <si>
    <t>Income tax provision</t>
  </si>
  <si>
    <t>Other current liabilities</t>
  </si>
  <si>
    <t>Total current liabilities</t>
  </si>
  <si>
    <t>Total liabilities</t>
  </si>
  <si>
    <t>Total equity and liabilities</t>
  </si>
  <si>
    <t>*Reflects the listed company's last closing price, regardless of whether this price was registered in the listed or unlisted securities market.</t>
  </si>
  <si>
    <t>*يعكس آخر سعر للشركة المدرجة بغض النظر فيما إذا تم تسجيل هذا السعر في سوق الأوراق المالية المدرجة أو غير المدرجة.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</si>
</sst>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yy"/>
    <numFmt numFmtId="165" formatCode="0.00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1" fillId="0" borderId="0" xfId="0" applyFont="1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3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4" fillId="0" borderId="0" xfId="0" applyFont="1"/>
    <xf numFmtId="165" fontId="2" fillId="0" borderId="5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 wrapText="1" readingOrder="2"/>
    </xf>
    <xf numFmtId="0" fontId="0" fillId="2" borderId="8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wrapText="1"/>
    </xf>
    <xf numFmtId="0" fontId="1" fillId="2" borderId="6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14</xdr:col>
      <xdr:colOff>447675</xdr:colOff>
      <xdr:row>3</xdr:row>
      <xdr:rowOff>9525</xdr:rowOff>
    </xdr:to>
    <xdr:pic>
      <xdr:nvPicPr>
        <xdr:cNvPr id="1028" name="Picture 1">
          <a:extLst>
            <a:ext uri="{FF2B5EF4-FFF2-40B4-BE49-F238E27FC236}">
              <a16:creationId xmlns:a16="http://schemas.microsoft.com/office/drawing/2014/main" id="{C2293230-6662-4643-87C1-81237EBBC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8116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D79"/>
  <sheetViews>
    <sheetView tabSelected="1" zoomScaleNormal="100" workbookViewId="0">
      <selection activeCell="A27" sqref="A27"/>
    </sheetView>
  </sheetViews>
  <sheetFormatPr defaultRowHeight="12.75" x14ac:dyDescent="0.2"/>
  <cols>
    <col min="1" max="1" width="61.85546875" customWidth="1"/>
    <col min="2" max="3" width="20.7109375" customWidth="1"/>
    <col min="4" max="4" width="50.7109375" customWidth="1"/>
  </cols>
  <sheetData>
    <row r="7" spans="1:4" ht="15" x14ac:dyDescent="0.25">
      <c r="A7" s="22" t="s">
        <v>61</v>
      </c>
      <c r="D7" s="22" t="s">
        <v>60</v>
      </c>
    </row>
    <row r="9" spans="1:4" ht="12.75" customHeight="1" x14ac:dyDescent="0.2">
      <c r="A9" s="3"/>
      <c r="B9" s="28" t="s">
        <v>3</v>
      </c>
      <c r="C9" s="24" t="s">
        <v>2</v>
      </c>
      <c r="D9" s="3"/>
    </row>
    <row r="10" spans="1:4" ht="25.5" x14ac:dyDescent="0.2">
      <c r="A10" s="4"/>
      <c r="B10" s="28" t="s">
        <v>1</v>
      </c>
      <c r="C10" s="24" t="s">
        <v>0</v>
      </c>
      <c r="D10" s="4"/>
    </row>
    <row r="11" spans="1:4" x14ac:dyDescent="0.2">
      <c r="A11" s="5"/>
      <c r="B11" s="29">
        <v>131207</v>
      </c>
      <c r="C11" s="25">
        <v>131279</v>
      </c>
      <c r="D11" s="5"/>
    </row>
    <row r="13" spans="1:4" x14ac:dyDescent="0.2">
      <c r="A13" s="6" t="s">
        <v>4</v>
      </c>
      <c r="D13" s="6" t="s">
        <v>5</v>
      </c>
    </row>
    <row r="14" spans="1:4" x14ac:dyDescent="0.2">
      <c r="A14" s="1" t="s">
        <v>157</v>
      </c>
      <c r="B14" s="9">
        <v>28408527</v>
      </c>
      <c r="C14" s="9">
        <v>10935530</v>
      </c>
      <c r="D14" s="1" t="s">
        <v>62</v>
      </c>
    </row>
    <row r="15" spans="1:4" x14ac:dyDescent="0.2">
      <c r="A15" s="1" t="s">
        <v>53</v>
      </c>
      <c r="B15" s="9">
        <v>2735044</v>
      </c>
      <c r="C15" s="9">
        <v>0</v>
      </c>
      <c r="D15" s="1" t="s">
        <v>52</v>
      </c>
    </row>
    <row r="16" spans="1:4" x14ac:dyDescent="0.2">
      <c r="A16" s="1" t="s">
        <v>158</v>
      </c>
      <c r="B16" s="2">
        <v>0</v>
      </c>
      <c r="C16" s="9">
        <v>642490</v>
      </c>
      <c r="D16" s="1" t="s">
        <v>63</v>
      </c>
    </row>
    <row r="17" spans="1:4" x14ac:dyDescent="0.2">
      <c r="A17" s="1" t="s">
        <v>159</v>
      </c>
      <c r="B17" s="2">
        <v>0</v>
      </c>
      <c r="C17" s="9">
        <v>3227437</v>
      </c>
      <c r="D17" s="1" t="s">
        <v>64</v>
      </c>
    </row>
    <row r="18" spans="1:4" x14ac:dyDescent="0.2">
      <c r="A18" s="1" t="s">
        <v>160</v>
      </c>
      <c r="B18" s="2">
        <v>0</v>
      </c>
      <c r="C18" s="9">
        <v>0</v>
      </c>
      <c r="D18" s="1" t="s">
        <v>113</v>
      </c>
    </row>
    <row r="19" spans="1:4" x14ac:dyDescent="0.2">
      <c r="A19" s="1" t="s">
        <v>161</v>
      </c>
      <c r="B19" s="9">
        <v>632725</v>
      </c>
      <c r="C19" s="2">
        <v>0</v>
      </c>
      <c r="D19" s="1" t="s">
        <v>65</v>
      </c>
    </row>
    <row r="20" spans="1:4" x14ac:dyDescent="0.2">
      <c r="A20" s="1" t="s">
        <v>162</v>
      </c>
      <c r="B20" s="9">
        <v>587853</v>
      </c>
      <c r="C20" s="2">
        <v>0</v>
      </c>
      <c r="D20" s="1" t="s">
        <v>66</v>
      </c>
    </row>
    <row r="21" spans="1:4" x14ac:dyDescent="0.2">
      <c r="A21" s="1" t="s">
        <v>163</v>
      </c>
      <c r="B21" s="9">
        <v>1768168</v>
      </c>
      <c r="C21" s="9">
        <v>3164135</v>
      </c>
      <c r="D21" s="1" t="s">
        <v>67</v>
      </c>
    </row>
    <row r="22" spans="1:4" x14ac:dyDescent="0.2">
      <c r="A22" s="1" t="s">
        <v>164</v>
      </c>
      <c r="B22" s="9">
        <v>34132317</v>
      </c>
      <c r="C22" s="9">
        <v>17969592</v>
      </c>
      <c r="D22" s="1" t="s">
        <v>68</v>
      </c>
    </row>
    <row r="23" spans="1:4" x14ac:dyDescent="0.2">
      <c r="A23" s="1" t="s">
        <v>165</v>
      </c>
      <c r="B23" s="9">
        <v>1578077</v>
      </c>
      <c r="C23" s="9">
        <v>2119237</v>
      </c>
      <c r="D23" s="1" t="s">
        <v>69</v>
      </c>
    </row>
    <row r="24" spans="1:4" x14ac:dyDescent="0.2">
      <c r="A24" s="1" t="s">
        <v>166</v>
      </c>
      <c r="B24" s="9">
        <v>10317125</v>
      </c>
      <c r="C24" s="9">
        <v>9312983</v>
      </c>
      <c r="D24" s="1" t="s">
        <v>70</v>
      </c>
    </row>
    <row r="25" spans="1:4" x14ac:dyDescent="0.2">
      <c r="A25" s="1" t="s">
        <v>167</v>
      </c>
      <c r="B25" s="2">
        <v>0</v>
      </c>
      <c r="C25" s="9">
        <v>0</v>
      </c>
      <c r="D25" s="1" t="s">
        <v>114</v>
      </c>
    </row>
    <row r="26" spans="1:4" x14ac:dyDescent="0.2">
      <c r="A26" s="1" t="s">
        <v>168</v>
      </c>
      <c r="B26" s="9">
        <v>265682</v>
      </c>
      <c r="C26" s="9">
        <v>256855</v>
      </c>
      <c r="D26" s="1" t="s">
        <v>71</v>
      </c>
    </row>
    <row r="27" spans="1:4" x14ac:dyDescent="0.2">
      <c r="A27" s="1" t="s">
        <v>169</v>
      </c>
      <c r="B27" s="2">
        <v>0</v>
      </c>
      <c r="C27" s="9">
        <v>531035</v>
      </c>
      <c r="D27" s="1" t="s">
        <v>72</v>
      </c>
    </row>
    <row r="28" spans="1:4" x14ac:dyDescent="0.2">
      <c r="A28" s="1" t="s">
        <v>170</v>
      </c>
      <c r="B28" s="9">
        <v>12160884</v>
      </c>
      <c r="C28" s="9">
        <v>12220110</v>
      </c>
      <c r="D28" s="1" t="s">
        <v>73</v>
      </c>
    </row>
    <row r="29" spans="1:4" x14ac:dyDescent="0.2">
      <c r="A29" s="1" t="s">
        <v>171</v>
      </c>
      <c r="B29" s="9">
        <v>46293201</v>
      </c>
      <c r="C29" s="9">
        <v>30189702</v>
      </c>
      <c r="D29" s="1" t="s">
        <v>74</v>
      </c>
    </row>
    <row r="30" spans="1:4" x14ac:dyDescent="0.2">
      <c r="A30" s="1" t="s">
        <v>172</v>
      </c>
      <c r="B30" s="9">
        <v>20000000</v>
      </c>
      <c r="C30" s="9">
        <v>20000000</v>
      </c>
      <c r="D30" s="1" t="s">
        <v>75</v>
      </c>
    </row>
    <row r="31" spans="1:4" x14ac:dyDescent="0.2">
      <c r="A31" s="1" t="s">
        <v>173</v>
      </c>
      <c r="B31" s="9">
        <v>2380058</v>
      </c>
      <c r="C31" s="9">
        <v>-7264585</v>
      </c>
      <c r="D31" s="1" t="s">
        <v>76</v>
      </c>
    </row>
    <row r="32" spans="1:4" x14ac:dyDescent="0.2">
      <c r="A32" s="1" t="s">
        <v>174</v>
      </c>
      <c r="B32" s="2">
        <v>0</v>
      </c>
      <c r="C32" s="9">
        <v>1911328</v>
      </c>
      <c r="D32" s="1" t="s">
        <v>77</v>
      </c>
    </row>
    <row r="33" spans="1:4" x14ac:dyDescent="0.2">
      <c r="A33" s="1" t="s">
        <v>175</v>
      </c>
      <c r="B33" s="9">
        <v>1076429</v>
      </c>
      <c r="C33" s="9">
        <v>1451134</v>
      </c>
      <c r="D33" s="1" t="s">
        <v>78</v>
      </c>
    </row>
    <row r="34" spans="1:4" x14ac:dyDescent="0.2">
      <c r="A34" s="1" t="s">
        <v>176</v>
      </c>
      <c r="B34" s="2">
        <v>0</v>
      </c>
      <c r="C34" s="9">
        <v>78853</v>
      </c>
      <c r="D34" s="1" t="s">
        <v>79</v>
      </c>
    </row>
    <row r="35" spans="1:4" x14ac:dyDescent="0.2">
      <c r="A35" s="1" t="s">
        <v>177</v>
      </c>
      <c r="B35" s="2">
        <v>0</v>
      </c>
      <c r="C35" s="9">
        <v>-2009583</v>
      </c>
      <c r="D35" s="1" t="s">
        <v>80</v>
      </c>
    </row>
    <row r="36" spans="1:4" x14ac:dyDescent="0.2">
      <c r="A36" s="1" t="s">
        <v>178</v>
      </c>
      <c r="B36" s="9">
        <v>23456487</v>
      </c>
      <c r="C36" s="9">
        <v>14167147</v>
      </c>
      <c r="D36" s="1" t="s">
        <v>81</v>
      </c>
    </row>
    <row r="37" spans="1:4" x14ac:dyDescent="0.2">
      <c r="A37" s="1" t="s">
        <v>134</v>
      </c>
      <c r="B37" s="9">
        <v>0</v>
      </c>
      <c r="C37" s="9">
        <v>0</v>
      </c>
      <c r="D37" s="1" t="s">
        <v>133</v>
      </c>
    </row>
    <row r="38" spans="1:4" x14ac:dyDescent="0.2">
      <c r="A38" s="1" t="s">
        <v>179</v>
      </c>
      <c r="B38" s="9">
        <v>23456487</v>
      </c>
      <c r="C38" s="9">
        <v>14167147</v>
      </c>
      <c r="D38" s="1" t="s">
        <v>82</v>
      </c>
    </row>
    <row r="39" spans="1:4" x14ac:dyDescent="0.2">
      <c r="A39" s="1" t="s">
        <v>180</v>
      </c>
      <c r="B39" s="9">
        <v>8668629</v>
      </c>
      <c r="C39" s="9">
        <v>0</v>
      </c>
      <c r="D39" s="1" t="s">
        <v>83</v>
      </c>
    </row>
    <row r="40" spans="1:4" x14ac:dyDescent="0.2">
      <c r="A40" s="1" t="s">
        <v>181</v>
      </c>
      <c r="B40" s="2">
        <v>0</v>
      </c>
      <c r="C40" s="9">
        <v>466867</v>
      </c>
      <c r="D40" s="1" t="s">
        <v>84</v>
      </c>
    </row>
    <row r="41" spans="1:4" x14ac:dyDescent="0.2">
      <c r="A41" s="1" t="s">
        <v>56</v>
      </c>
      <c r="B41" s="9">
        <v>0</v>
      </c>
      <c r="C41" s="9">
        <v>0</v>
      </c>
      <c r="D41" s="1" t="s">
        <v>54</v>
      </c>
    </row>
    <row r="42" spans="1:4" x14ac:dyDescent="0.2">
      <c r="A42" s="1" t="s">
        <v>57</v>
      </c>
      <c r="B42" s="9">
        <v>0</v>
      </c>
      <c r="C42" s="9">
        <v>0</v>
      </c>
      <c r="D42" s="1" t="s">
        <v>55</v>
      </c>
    </row>
    <row r="43" spans="1:4" x14ac:dyDescent="0.2">
      <c r="A43" s="1" t="s">
        <v>182</v>
      </c>
      <c r="B43" s="9">
        <v>8668629</v>
      </c>
      <c r="C43" s="9">
        <v>466867</v>
      </c>
      <c r="D43" s="1" t="s">
        <v>85</v>
      </c>
    </row>
    <row r="44" spans="1:4" x14ac:dyDescent="0.2">
      <c r="A44" s="1" t="s">
        <v>183</v>
      </c>
      <c r="B44" s="9">
        <v>1161196</v>
      </c>
      <c r="C44" s="9">
        <v>737490</v>
      </c>
      <c r="D44" s="1" t="s">
        <v>86</v>
      </c>
    </row>
    <row r="45" spans="1:4" x14ac:dyDescent="0.2">
      <c r="A45" s="1" t="s">
        <v>184</v>
      </c>
      <c r="B45" s="9">
        <v>4694266</v>
      </c>
      <c r="C45" s="9">
        <v>9133227</v>
      </c>
      <c r="D45" s="1" t="s">
        <v>87</v>
      </c>
    </row>
    <row r="46" spans="1:4" x14ac:dyDescent="0.2">
      <c r="A46" s="1" t="s">
        <v>185</v>
      </c>
      <c r="B46" s="9">
        <v>7995249</v>
      </c>
      <c r="C46" s="9">
        <v>4804772</v>
      </c>
      <c r="D46" s="1" t="s">
        <v>88</v>
      </c>
    </row>
    <row r="47" spans="1:4" x14ac:dyDescent="0.2">
      <c r="A47" s="7" t="s">
        <v>186</v>
      </c>
      <c r="B47" s="8">
        <v>0</v>
      </c>
      <c r="C47" s="8">
        <v>0</v>
      </c>
      <c r="D47" s="7" t="s">
        <v>115</v>
      </c>
    </row>
    <row r="48" spans="1:4" x14ac:dyDescent="0.2">
      <c r="A48" s="1" t="s">
        <v>187</v>
      </c>
      <c r="B48" s="9">
        <v>317374</v>
      </c>
      <c r="C48" s="2">
        <v>0</v>
      </c>
      <c r="D48" s="1" t="s">
        <v>89</v>
      </c>
    </row>
    <row r="49" spans="1:4" x14ac:dyDescent="0.2">
      <c r="A49" s="1" t="s">
        <v>188</v>
      </c>
      <c r="B49" s="9">
        <v>0</v>
      </c>
      <c r="C49" s="9">
        <v>880199</v>
      </c>
      <c r="D49" s="1" t="s">
        <v>90</v>
      </c>
    </row>
    <row r="50" spans="1:4" x14ac:dyDescent="0.2">
      <c r="A50" s="1" t="s">
        <v>189</v>
      </c>
      <c r="B50" s="9">
        <v>14168085</v>
      </c>
      <c r="C50" s="9">
        <v>15555688</v>
      </c>
      <c r="D50" s="1" t="s">
        <v>91</v>
      </c>
    </row>
    <row r="51" spans="1:4" x14ac:dyDescent="0.2">
      <c r="A51" s="1" t="s">
        <v>190</v>
      </c>
      <c r="B51" s="9">
        <v>22836714</v>
      </c>
      <c r="C51" s="9">
        <v>16022555</v>
      </c>
      <c r="D51" s="1" t="s">
        <v>92</v>
      </c>
    </row>
    <row r="52" spans="1:4" x14ac:dyDescent="0.2">
      <c r="A52" s="1" t="s">
        <v>191</v>
      </c>
      <c r="B52" s="9">
        <v>46293201</v>
      </c>
      <c r="C52" s="9">
        <v>30189702</v>
      </c>
      <c r="D52" s="1" t="s">
        <v>93</v>
      </c>
    </row>
    <row r="54" spans="1:4" x14ac:dyDescent="0.2">
      <c r="A54" s="6" t="s">
        <v>7</v>
      </c>
      <c r="D54" s="6" t="s">
        <v>6</v>
      </c>
    </row>
    <row r="55" spans="1:4" x14ac:dyDescent="0.2">
      <c r="A55" s="1" t="s">
        <v>140</v>
      </c>
      <c r="B55" s="9">
        <v>22458305</v>
      </c>
      <c r="C55" s="9">
        <v>11778380</v>
      </c>
      <c r="D55" s="1" t="s">
        <v>94</v>
      </c>
    </row>
    <row r="56" spans="1:4" x14ac:dyDescent="0.2">
      <c r="A56" s="1" t="s">
        <v>141</v>
      </c>
      <c r="B56" s="9">
        <v>16263568</v>
      </c>
      <c r="C56" s="9">
        <v>8176383</v>
      </c>
      <c r="D56" s="1" t="s">
        <v>95</v>
      </c>
    </row>
    <row r="57" spans="1:4" x14ac:dyDescent="0.2">
      <c r="A57" s="1" t="s">
        <v>142</v>
      </c>
      <c r="B57" s="9">
        <v>6194737</v>
      </c>
      <c r="C57" s="9">
        <v>3601997</v>
      </c>
      <c r="D57" s="1" t="s">
        <v>96</v>
      </c>
    </row>
    <row r="58" spans="1:4" x14ac:dyDescent="0.2">
      <c r="A58" s="1" t="s">
        <v>143</v>
      </c>
      <c r="B58" s="9">
        <v>3271967</v>
      </c>
      <c r="C58" s="9">
        <v>3112360</v>
      </c>
      <c r="D58" s="1" t="s">
        <v>97</v>
      </c>
    </row>
    <row r="59" spans="1:4" x14ac:dyDescent="0.2">
      <c r="A59" s="1" t="s">
        <v>144</v>
      </c>
      <c r="B59" s="9">
        <v>198410</v>
      </c>
      <c r="C59" s="2">
        <v>0</v>
      </c>
      <c r="D59" s="1" t="s">
        <v>98</v>
      </c>
    </row>
    <row r="60" spans="1:4" x14ac:dyDescent="0.2">
      <c r="A60" s="1" t="s">
        <v>145</v>
      </c>
      <c r="B60" s="2">
        <v>0</v>
      </c>
      <c r="C60" s="9">
        <v>0</v>
      </c>
      <c r="D60" s="1" t="s">
        <v>116</v>
      </c>
    </row>
    <row r="61" spans="1:4" x14ac:dyDescent="0.2">
      <c r="A61" s="1" t="s">
        <v>146</v>
      </c>
      <c r="B61" s="9">
        <v>2724360</v>
      </c>
      <c r="C61" s="9">
        <v>489637</v>
      </c>
      <c r="D61" s="1" t="s">
        <v>99</v>
      </c>
    </row>
    <row r="62" spans="1:4" x14ac:dyDescent="0.2">
      <c r="A62" s="1" t="s">
        <v>147</v>
      </c>
      <c r="B62" s="9">
        <v>693544</v>
      </c>
      <c r="C62" s="9">
        <v>0</v>
      </c>
      <c r="D62" s="1" t="s">
        <v>100</v>
      </c>
    </row>
    <row r="63" spans="1:4" x14ac:dyDescent="0.2">
      <c r="A63" s="1" t="s">
        <v>148</v>
      </c>
      <c r="B63" s="9">
        <v>422348</v>
      </c>
      <c r="C63" s="9">
        <v>392551</v>
      </c>
      <c r="D63" s="1" t="s">
        <v>101</v>
      </c>
    </row>
    <row r="64" spans="1:4" x14ac:dyDescent="0.2">
      <c r="A64" s="1" t="s">
        <v>149</v>
      </c>
      <c r="B64" s="2">
        <v>0</v>
      </c>
      <c r="C64" s="9">
        <v>0</v>
      </c>
      <c r="D64" s="1" t="s">
        <v>117</v>
      </c>
    </row>
    <row r="65" spans="1:4" x14ac:dyDescent="0.2">
      <c r="A65" s="1" t="s">
        <v>150</v>
      </c>
      <c r="B65" s="9">
        <v>799472</v>
      </c>
      <c r="C65" s="9">
        <v>799842</v>
      </c>
      <c r="D65" s="1" t="s">
        <v>102</v>
      </c>
    </row>
    <row r="66" spans="1:4" x14ac:dyDescent="0.2">
      <c r="A66" s="1" t="s">
        <v>59</v>
      </c>
      <c r="B66" s="9">
        <v>0</v>
      </c>
      <c r="C66" s="9">
        <v>-26444</v>
      </c>
      <c r="D66" s="1" t="s">
        <v>58</v>
      </c>
    </row>
    <row r="67" spans="1:4" x14ac:dyDescent="0.2">
      <c r="A67" s="1" t="s">
        <v>151</v>
      </c>
      <c r="B67" s="9">
        <v>1653692</v>
      </c>
      <c r="C67" s="9">
        <v>55902</v>
      </c>
      <c r="D67" s="1" t="s">
        <v>103</v>
      </c>
    </row>
    <row r="68" spans="1:4" x14ac:dyDescent="0.2">
      <c r="A68" s="1" t="s">
        <v>152</v>
      </c>
      <c r="B68" s="9">
        <v>258897</v>
      </c>
      <c r="C68" s="2">
        <v>0</v>
      </c>
      <c r="D68" s="1" t="s">
        <v>104</v>
      </c>
    </row>
    <row r="69" spans="1:4" x14ac:dyDescent="0.2">
      <c r="A69" s="1" t="s">
        <v>153</v>
      </c>
      <c r="B69" s="9">
        <v>1394795</v>
      </c>
      <c r="C69" s="9">
        <v>55902</v>
      </c>
      <c r="D69" s="1" t="s">
        <v>105</v>
      </c>
    </row>
    <row r="70" spans="1:4" x14ac:dyDescent="0.2">
      <c r="A70" s="1" t="s">
        <v>154</v>
      </c>
      <c r="B70" s="9">
        <v>1394795</v>
      </c>
      <c r="C70" s="9">
        <v>55902</v>
      </c>
      <c r="D70" s="1" t="s">
        <v>106</v>
      </c>
    </row>
    <row r="71" spans="1:4" x14ac:dyDescent="0.2">
      <c r="A71" s="1" t="s">
        <v>155</v>
      </c>
      <c r="B71" s="9">
        <v>1394795</v>
      </c>
      <c r="C71" s="9">
        <v>55902</v>
      </c>
      <c r="D71" s="1" t="s">
        <v>107</v>
      </c>
    </row>
    <row r="72" spans="1:4" x14ac:dyDescent="0.2">
      <c r="A72" s="1" t="s">
        <v>156</v>
      </c>
      <c r="B72" s="9">
        <v>0</v>
      </c>
      <c r="C72" s="9">
        <v>0</v>
      </c>
      <c r="D72" s="1" t="s">
        <v>118</v>
      </c>
    </row>
    <row r="74" spans="1:4" x14ac:dyDescent="0.2">
      <c r="A74" s="6" t="s">
        <v>8</v>
      </c>
      <c r="D74" s="6" t="s">
        <v>9</v>
      </c>
    </row>
    <row r="75" spans="1:4" x14ac:dyDescent="0.2">
      <c r="A75" s="1" t="s">
        <v>135</v>
      </c>
      <c r="B75" s="9">
        <v>2140721</v>
      </c>
      <c r="C75" s="9">
        <v>1706829</v>
      </c>
      <c r="D75" s="1" t="s">
        <v>108</v>
      </c>
    </row>
    <row r="76" spans="1:4" x14ac:dyDescent="0.2">
      <c r="A76" s="1" t="s">
        <v>136</v>
      </c>
      <c r="B76" s="9">
        <v>-2679959</v>
      </c>
      <c r="C76" s="9">
        <v>-1261272</v>
      </c>
      <c r="D76" s="1" t="s">
        <v>109</v>
      </c>
    </row>
    <row r="77" spans="1:4" x14ac:dyDescent="0.2">
      <c r="A77" s="1" t="s">
        <v>137</v>
      </c>
      <c r="B77" s="9">
        <v>500397</v>
      </c>
      <c r="C77" s="9">
        <v>-486094</v>
      </c>
      <c r="D77" s="1" t="s">
        <v>110</v>
      </c>
    </row>
    <row r="78" spans="1:4" x14ac:dyDescent="0.2">
      <c r="A78" s="1" t="s">
        <v>138</v>
      </c>
      <c r="B78" s="9">
        <v>304523</v>
      </c>
      <c r="C78" s="9">
        <v>297392</v>
      </c>
      <c r="D78" s="1" t="s">
        <v>111</v>
      </c>
    </row>
    <row r="79" spans="1:4" x14ac:dyDescent="0.2">
      <c r="A79" s="1" t="s">
        <v>139</v>
      </c>
      <c r="B79" s="9">
        <v>265682</v>
      </c>
      <c r="C79" s="9">
        <v>256855</v>
      </c>
      <c r="D79" s="1" t="s">
        <v>112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5DA83-0E81-4F5B-8F43-1EF65913505C}">
  <dimension ref="A3:D38"/>
  <sheetViews>
    <sheetView zoomScaleNormal="100" workbookViewId="0">
      <selection activeCell="D14" sqref="D14"/>
    </sheetView>
  </sheetViews>
  <sheetFormatPr defaultRowHeight="12.75" x14ac:dyDescent="0.2"/>
  <cols>
    <col min="1" max="1" width="43.7109375" bestFit="1" customWidth="1"/>
    <col min="2" max="3" width="16.7109375" customWidth="1"/>
    <col min="4" max="4" width="35.28515625" customWidth="1"/>
  </cols>
  <sheetData>
    <row r="3" spans="1:4" ht="25.5" x14ac:dyDescent="0.2">
      <c r="A3" s="10"/>
      <c r="B3" s="24" t="s">
        <v>3</v>
      </c>
      <c r="C3" s="24" t="s">
        <v>2</v>
      </c>
      <c r="D3" s="10"/>
    </row>
    <row r="4" spans="1:4" ht="51" x14ac:dyDescent="0.2">
      <c r="A4" s="11" t="s">
        <v>10</v>
      </c>
      <c r="B4" s="24" t="s">
        <v>1</v>
      </c>
      <c r="C4" s="24" t="s">
        <v>0</v>
      </c>
      <c r="D4" s="11" t="s">
        <v>11</v>
      </c>
    </row>
    <row r="5" spans="1:4" ht="15" x14ac:dyDescent="0.2">
      <c r="A5" s="12"/>
      <c r="B5" s="25">
        <v>131207</v>
      </c>
      <c r="C5" s="25">
        <v>131279</v>
      </c>
      <c r="D5" s="12"/>
    </row>
    <row r="6" spans="1:4" ht="14.25" x14ac:dyDescent="0.2">
      <c r="A6" s="13" t="s">
        <v>12</v>
      </c>
      <c r="B6" s="19">
        <v>1</v>
      </c>
      <c r="C6" s="19">
        <v>1</v>
      </c>
      <c r="D6" s="32" t="s">
        <v>13</v>
      </c>
    </row>
    <row r="7" spans="1:4" ht="14.25" x14ac:dyDescent="0.2">
      <c r="A7" s="13" t="s">
        <v>132</v>
      </c>
      <c r="B7" s="19">
        <v>1.88</v>
      </c>
      <c r="C7" s="19">
        <v>0.7</v>
      </c>
      <c r="D7" s="33" t="s">
        <v>131</v>
      </c>
    </row>
    <row r="8" spans="1:4" ht="14.25" x14ac:dyDescent="0.2">
      <c r="A8" s="13" t="s">
        <v>14</v>
      </c>
      <c r="B8" s="14">
        <v>364854.09</v>
      </c>
      <c r="C8" s="14">
        <v>77664.52</v>
      </c>
      <c r="D8" s="33" t="s">
        <v>15</v>
      </c>
    </row>
    <row r="9" spans="1:4" ht="14.25" x14ac:dyDescent="0.2">
      <c r="A9" s="13" t="s">
        <v>16</v>
      </c>
      <c r="B9" s="14">
        <v>193873</v>
      </c>
      <c r="C9" s="14">
        <v>103318</v>
      </c>
      <c r="D9" s="33" t="s">
        <v>17</v>
      </c>
    </row>
    <row r="10" spans="1:4" ht="14.25" x14ac:dyDescent="0.2">
      <c r="A10" s="13" t="s">
        <v>18</v>
      </c>
      <c r="B10" s="14">
        <v>188</v>
      </c>
      <c r="C10" s="14">
        <v>343</v>
      </c>
      <c r="D10" s="33" t="s">
        <v>19</v>
      </c>
    </row>
    <row r="11" spans="1:4" ht="14.25" x14ac:dyDescent="0.2">
      <c r="A11" s="13" t="s">
        <v>20</v>
      </c>
      <c r="B11" s="14">
        <v>20000000</v>
      </c>
      <c r="C11" s="14">
        <v>20000000</v>
      </c>
      <c r="D11" s="33" t="s">
        <v>21</v>
      </c>
    </row>
    <row r="12" spans="1:4" ht="14.25" x14ac:dyDescent="0.2">
      <c r="A12" s="13" t="s">
        <v>22</v>
      </c>
      <c r="B12" s="14">
        <v>37600000</v>
      </c>
      <c r="C12" s="14">
        <v>14000000</v>
      </c>
      <c r="D12" s="33" t="s">
        <v>23</v>
      </c>
    </row>
    <row r="13" spans="1:4" ht="14.25" x14ac:dyDescent="0.2">
      <c r="A13" s="13" t="s">
        <v>24</v>
      </c>
      <c r="B13" s="15">
        <v>45657</v>
      </c>
      <c r="C13" s="15">
        <v>45657</v>
      </c>
      <c r="D13" s="33" t="s">
        <v>25</v>
      </c>
    </row>
    <row r="14" spans="1:4" ht="38.25" x14ac:dyDescent="0.2">
      <c r="A14" s="26" t="s">
        <v>192</v>
      </c>
      <c r="D14" s="27" t="s">
        <v>193</v>
      </c>
    </row>
    <row r="16" spans="1:4" ht="15" x14ac:dyDescent="0.2">
      <c r="A16" s="30" t="s">
        <v>26</v>
      </c>
      <c r="B16" s="16"/>
      <c r="C16" s="16"/>
      <c r="D16" s="31" t="s">
        <v>27</v>
      </c>
    </row>
    <row r="17" spans="1:4" ht="14.25" x14ac:dyDescent="0.2">
      <c r="A17" s="17" t="s">
        <v>28</v>
      </c>
      <c r="B17" s="18">
        <f>B9*100/B11</f>
        <v>0.96936500000000003</v>
      </c>
      <c r="C17" s="18">
        <f>C9*100/C11</f>
        <v>0.51658999999999999</v>
      </c>
      <c r="D17" s="32" t="s">
        <v>29</v>
      </c>
    </row>
    <row r="18" spans="1:4" ht="14.25" x14ac:dyDescent="0.2">
      <c r="A18" s="13" t="s">
        <v>30</v>
      </c>
      <c r="B18" s="19">
        <f>'Annual Financial Data'!B71/'Financial Ratios'!B11</f>
        <v>6.9739750000000003E-2</v>
      </c>
      <c r="C18" s="23">
        <f>'Annual Financial Data'!C71/'Financial Ratios'!C11</f>
        <v>2.7951E-3</v>
      </c>
      <c r="D18" s="33" t="s">
        <v>31</v>
      </c>
    </row>
    <row r="19" spans="1:4" ht="14.25" x14ac:dyDescent="0.2">
      <c r="A19" s="13" t="s">
        <v>32</v>
      </c>
      <c r="B19" s="19">
        <f>'Annual Financial Data'!B36/'Financial Ratios'!B11</f>
        <v>1.17282435</v>
      </c>
      <c r="C19" s="19">
        <f>'Annual Financial Data'!C36/'Financial Ratios'!C11</f>
        <v>0.70835735</v>
      </c>
      <c r="D19" s="33" t="s">
        <v>33</v>
      </c>
    </row>
    <row r="20" spans="1:4" ht="14.25" x14ac:dyDescent="0.2">
      <c r="A20" s="13" t="s">
        <v>34</v>
      </c>
      <c r="B20" s="19">
        <f>B12/'Annual Financial Data'!B71</f>
        <v>26.957366494717864</v>
      </c>
      <c r="C20" s="19">
        <f>C12/'Annual Financial Data'!C71</f>
        <v>250.43826696719259</v>
      </c>
      <c r="D20" s="33" t="s">
        <v>120</v>
      </c>
    </row>
    <row r="21" spans="1:4" ht="14.25" x14ac:dyDescent="0.2">
      <c r="A21" s="13" t="s">
        <v>35</v>
      </c>
      <c r="B21" s="19">
        <f>B12/'Annual Financial Data'!B36</f>
        <v>1.6029680829870219</v>
      </c>
      <c r="C21" s="19">
        <f>C12/'Annual Financial Data'!C36</f>
        <v>0.98820178826407323</v>
      </c>
      <c r="D21" s="33" t="s">
        <v>121</v>
      </c>
    </row>
    <row r="22" spans="1:4" ht="14.25" x14ac:dyDescent="0.2">
      <c r="A22" s="20"/>
      <c r="B22" s="21"/>
      <c r="C22" s="21"/>
      <c r="D22" s="34"/>
    </row>
    <row r="23" spans="1:4" ht="14.25" x14ac:dyDescent="0.2">
      <c r="A23" s="13" t="s">
        <v>36</v>
      </c>
      <c r="B23" s="19">
        <f>'Annual Financial Data'!B57*100/'Annual Financial Data'!B55</f>
        <v>27.583279325844046</v>
      </c>
      <c r="C23" s="19">
        <f>'Annual Financial Data'!C57*100/'Annual Financial Data'!C55</f>
        <v>30.581429704254745</v>
      </c>
      <c r="D23" s="33" t="s">
        <v>119</v>
      </c>
    </row>
    <row r="24" spans="1:4" ht="28.5" x14ac:dyDescent="0.2">
      <c r="A24" s="13" t="s">
        <v>37</v>
      </c>
      <c r="B24" s="19">
        <f>('Annual Financial Data'!B67+'Annual Financial Data'!B65)*100/'Annual Financial Data'!B55</f>
        <v>10.923193001430874</v>
      </c>
      <c r="C24" s="19">
        <f>('Annual Financial Data'!C67+'Annual Financial Data'!C65)*100/'Annual Financial Data'!C55</f>
        <v>7.2653794494658861</v>
      </c>
      <c r="D24" s="33" t="s">
        <v>122</v>
      </c>
    </row>
    <row r="25" spans="1:4" ht="14.25" x14ac:dyDescent="0.2">
      <c r="A25" s="13" t="s">
        <v>38</v>
      </c>
      <c r="B25" s="19">
        <f>'Annual Financial Data'!B70*100/'Annual Financial Data'!B55</f>
        <v>6.2105978167096758</v>
      </c>
      <c r="C25" s="19">
        <f>'Annual Financial Data'!C70*100/'Annual Financial Data'!C55</f>
        <v>0.47461535457337939</v>
      </c>
      <c r="D25" s="33" t="s">
        <v>129</v>
      </c>
    </row>
    <row r="26" spans="1:4" ht="14.25" x14ac:dyDescent="0.2">
      <c r="A26" s="13" t="s">
        <v>39</v>
      </c>
      <c r="B26" s="19">
        <f>'Annual Financial Data'!B70*100/'Annual Financial Data'!B29</f>
        <v>3.012958641594043</v>
      </c>
      <c r="C26" s="19">
        <f>'Annual Financial Data'!C70*100/'Annual Financial Data'!C29</f>
        <v>0.1851691017022957</v>
      </c>
      <c r="D26" s="33" t="s">
        <v>40</v>
      </c>
    </row>
    <row r="27" spans="1:4" ht="14.25" x14ac:dyDescent="0.2">
      <c r="A27" s="13" t="s">
        <v>41</v>
      </c>
      <c r="B27" s="19">
        <f>'Annual Financial Data'!B71*100/'Annual Financial Data'!B36</f>
        <v>5.9463081577390513</v>
      </c>
      <c r="C27" s="19">
        <f>'Annual Financial Data'!C71*100/'Annual Financial Data'!C36</f>
        <v>0.39458897405384441</v>
      </c>
      <c r="D27" s="33" t="s">
        <v>42</v>
      </c>
    </row>
    <row r="28" spans="1:4" ht="14.25" x14ac:dyDescent="0.2">
      <c r="A28" s="20"/>
      <c r="B28" s="21"/>
      <c r="C28" s="21"/>
      <c r="D28" s="34"/>
    </row>
    <row r="29" spans="1:4" ht="14.25" x14ac:dyDescent="0.2">
      <c r="A29" s="13" t="s">
        <v>43</v>
      </c>
      <c r="B29" s="19">
        <f>'Annual Financial Data'!B51*100/'Annual Financial Data'!B29</f>
        <v>49.330600405014117</v>
      </c>
      <c r="C29" s="19">
        <f>'Annual Financial Data'!C51*100/'Annual Financial Data'!C29</f>
        <v>53.072915393467611</v>
      </c>
      <c r="D29" s="33" t="s">
        <v>44</v>
      </c>
    </row>
    <row r="30" spans="1:4" ht="14.25" x14ac:dyDescent="0.2">
      <c r="A30" s="13" t="s">
        <v>45</v>
      </c>
      <c r="B30" s="19">
        <f>'Annual Financial Data'!B38*100/'Annual Financial Data'!B29</f>
        <v>50.669399594985883</v>
      </c>
      <c r="C30" s="19">
        <f>'Annual Financial Data'!C38*100/'Annual Financial Data'!C29</f>
        <v>46.927084606532389</v>
      </c>
      <c r="D30" s="33" t="s">
        <v>46</v>
      </c>
    </row>
    <row r="31" spans="1:4" ht="14.25" x14ac:dyDescent="0.2">
      <c r="A31" s="13" t="s">
        <v>47</v>
      </c>
      <c r="B31" s="19">
        <f>('Annual Financial Data'!B67+'Annual Financial Data'!B65)/'Annual Financial Data'!B65</f>
        <v>3.0684801969299738</v>
      </c>
      <c r="C31" s="19">
        <f>('Annual Financial Data'!C67+'Annual Financial Data'!C65)/'Annual Financial Data'!C65</f>
        <v>1.0698913035324478</v>
      </c>
      <c r="D31" s="33" t="s">
        <v>123</v>
      </c>
    </row>
    <row r="32" spans="1:4" ht="14.25" x14ac:dyDescent="0.2">
      <c r="A32" s="20"/>
      <c r="B32" s="21"/>
      <c r="C32" s="21"/>
      <c r="D32" s="34"/>
    </row>
    <row r="33" spans="1:4" ht="14.25" x14ac:dyDescent="0.2">
      <c r="A33" s="13" t="s">
        <v>130</v>
      </c>
      <c r="B33" s="19">
        <f>'Annual Financial Data'!B55/'Annual Financial Data'!B29</f>
        <v>0.48513182313748404</v>
      </c>
      <c r="C33" s="19">
        <f>'Annual Financial Data'!C55/'Annual Financial Data'!C29</f>
        <v>0.39014561985408136</v>
      </c>
      <c r="D33" s="33" t="s">
        <v>124</v>
      </c>
    </row>
    <row r="34" spans="1:4" ht="14.25" x14ac:dyDescent="0.2">
      <c r="A34" s="13" t="s">
        <v>48</v>
      </c>
      <c r="B34" s="19">
        <f>'Annual Financial Data'!B55/('Annual Financial Data'!B14+'Annual Financial Data'!B21)</f>
        <v>0.74422679488260723</v>
      </c>
      <c r="C34" s="19">
        <f>'Annual Financial Data'!C55/('Annual Financial Data'!C14+'Annual Financial Data'!C21)</f>
        <v>0.83536594663773922</v>
      </c>
      <c r="D34" s="33" t="s">
        <v>125</v>
      </c>
    </row>
    <row r="35" spans="1:4" ht="14.25" x14ac:dyDescent="0.2">
      <c r="A35" s="13" t="s">
        <v>49</v>
      </c>
      <c r="B35" s="19">
        <f>'Annual Financial Data'!B55/'Financial Ratios'!B38</f>
        <v>-11.188866984422587</v>
      </c>
      <c r="C35" s="19">
        <f>'Annual Financial Data'!C55/'Financial Ratios'!C38</f>
        <v>-3.5311361329280864</v>
      </c>
      <c r="D35" s="33" t="s">
        <v>126</v>
      </c>
    </row>
    <row r="36" spans="1:4" ht="14.25" x14ac:dyDescent="0.2">
      <c r="A36" s="20"/>
      <c r="B36" s="21"/>
      <c r="C36" s="21"/>
      <c r="D36" s="34"/>
    </row>
    <row r="37" spans="1:4" ht="14.25" x14ac:dyDescent="0.2">
      <c r="A37" s="13" t="s">
        <v>50</v>
      </c>
      <c r="B37" s="19">
        <f>'Annual Financial Data'!B28/'Annual Financial Data'!B50</f>
        <v>0.85832940725581475</v>
      </c>
      <c r="C37" s="19">
        <f>'Annual Financial Data'!C28/'Annual Financial Data'!C50</f>
        <v>0.78557181141714849</v>
      </c>
      <c r="D37" s="33" t="s">
        <v>127</v>
      </c>
    </row>
    <row r="38" spans="1:4" ht="14.25" x14ac:dyDescent="0.2">
      <c r="A38" s="13" t="s">
        <v>51</v>
      </c>
      <c r="B38" s="14">
        <f>'Annual Financial Data'!B28-'Annual Financial Data'!B50</f>
        <v>-2007201</v>
      </c>
      <c r="C38" s="14">
        <f>'Annual Financial Data'!C28-'Annual Financial Data'!C50</f>
        <v>-3335578</v>
      </c>
      <c r="D38" s="33" t="s">
        <v>128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Nagham Malahmeh</cp:lastModifiedBy>
  <dcterms:created xsi:type="dcterms:W3CDTF">2023-07-27T10:45:53Z</dcterms:created>
  <dcterms:modified xsi:type="dcterms:W3CDTF">2025-07-23T10:46:10Z</dcterms:modified>
</cp:coreProperties>
</file>